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beta in excel\"/>
    </mc:Choice>
  </mc:AlternateContent>
  <xr:revisionPtr revIDLastSave="0" documentId="13_ncr:1_{18C6E9BF-CB7A-414A-BB9F-372C57DB36ED}" xr6:coauthVersionLast="47" xr6:coauthVersionMax="47" xr10:uidLastSave="{00000000-0000-0000-0000-000000000000}"/>
  <bookViews>
    <workbookView xWindow="-120" yWindow="-120" windowWidth="29040" windowHeight="15720" activeTab="1" xr2:uid="{D8A1BA76-2902-4D68-BE36-D4083D66C1A3}"/>
  </bookViews>
  <sheets>
    <sheet name="Preparation" sheetId="9" r:id="rId1"/>
    <sheet name="SLOPE" sheetId="8" r:id="rId2"/>
    <sheet name="LINEST" sheetId="10" r:id="rId3"/>
    <sheet name="COVARIANCE.P and VAR.P" sheetId="11" r:id="rId4"/>
    <sheet name="Regression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2" l="1"/>
  <c r="D21" i="12"/>
  <c r="E20" i="12"/>
  <c r="D20" i="12"/>
  <c r="E19" i="12"/>
  <c r="D19" i="12"/>
  <c r="E18" i="12"/>
  <c r="D18" i="12"/>
  <c r="E17" i="12"/>
  <c r="D17" i="12"/>
  <c r="E16" i="12"/>
  <c r="D16" i="12"/>
  <c r="E15" i="12"/>
  <c r="D15" i="12"/>
  <c r="E14" i="12"/>
  <c r="D14" i="12"/>
  <c r="E13" i="12"/>
  <c r="D13" i="12"/>
  <c r="E12" i="12"/>
  <c r="D12" i="12"/>
  <c r="E11" i="12"/>
  <c r="D11" i="12"/>
  <c r="E10" i="12"/>
  <c r="D10" i="12"/>
  <c r="E9" i="12"/>
  <c r="D9" i="12"/>
  <c r="E8" i="12"/>
  <c r="D8" i="12"/>
  <c r="E7" i="12"/>
  <c r="D7" i="12"/>
  <c r="E6" i="12"/>
  <c r="D6" i="12"/>
  <c r="E5" i="12"/>
  <c r="D5" i="12"/>
  <c r="E4" i="12"/>
  <c r="D4" i="12"/>
  <c r="E3" i="12"/>
  <c r="D3" i="12"/>
  <c r="B24" i="11" l="1"/>
  <c r="B23" i="11"/>
  <c r="B22" i="11"/>
  <c r="E21" i="11"/>
  <c r="D21" i="11"/>
  <c r="E20" i="11"/>
  <c r="D20" i="11"/>
  <c r="E19" i="11"/>
  <c r="D19" i="11"/>
  <c r="E18" i="11"/>
  <c r="D18" i="11"/>
  <c r="E17" i="11"/>
  <c r="D17" i="11"/>
  <c r="E16" i="11"/>
  <c r="D16" i="11"/>
  <c r="E15" i="11"/>
  <c r="D15" i="11"/>
  <c r="E14" i="11"/>
  <c r="D14" i="11"/>
  <c r="E13" i="11"/>
  <c r="D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D6" i="11"/>
  <c r="E5" i="11"/>
  <c r="D5" i="11"/>
  <c r="E4" i="11"/>
  <c r="D4" i="11"/>
  <c r="E3" i="11"/>
  <c r="D3" i="11"/>
  <c r="B24" i="10" a="1"/>
  <c r="B24" i="10" s="1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3" i="10"/>
  <c r="D13" i="10"/>
  <c r="E12" i="10"/>
  <c r="D12" i="10"/>
  <c r="E11" i="10"/>
  <c r="D11" i="10"/>
  <c r="E10" i="10"/>
  <c r="D10" i="10"/>
  <c r="E9" i="10"/>
  <c r="D9" i="10"/>
  <c r="E8" i="10"/>
  <c r="D8" i="10"/>
  <c r="E7" i="10"/>
  <c r="D7" i="10"/>
  <c r="E6" i="10"/>
  <c r="D6" i="10"/>
  <c r="E5" i="10"/>
  <c r="D5" i="10"/>
  <c r="E4" i="10"/>
  <c r="D4" i="10"/>
  <c r="E3" i="10"/>
  <c r="D3" i="10"/>
  <c r="B24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C1" i="9" a="1"/>
  <c r="C1" i="9" l="1"/>
  <c r="E3" i="8"/>
  <c r="D3" i="8"/>
  <c r="A1" i="9" a="1"/>
  <c r="A1" i="9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6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</futureMetadata>
  <cellMetadata count="1">
    <bk>
      <rc t="1" v="0"/>
    </bk>
  </cellMetadata>
  <valueMetadata count="6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</valueMetadata>
</metadata>
</file>

<file path=xl/sharedStrings.xml><?xml version="1.0" encoding="utf-8"?>
<sst xmlns="http://schemas.openxmlformats.org/spreadsheetml/2006/main" count="51" uniqueCount="33">
  <si>
    <t>Date</t>
  </si>
  <si>
    <t>AAPL Change</t>
  </si>
  <si>
    <t>S&amp;P Change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</si>
  <si>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</si>
  <si>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</si>
  <si>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</si>
  <si>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</si>
  <si>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</si>
  <si>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</si>
  <si>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</si>
  <si>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</si>
  <si>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</si>
  <si>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</si>
  <si>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</si>
  <si>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</si>
  <si>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</si>
  <si>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</si>
  <si>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</si>
  <si>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</si>
  <si>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</si>
  <si>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</si>
  <si>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</si>
  <si>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</si>
  <si>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</si>
  <si>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</si>
  <si>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</si>
  <si>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</si>
  <si>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</si>
  <si>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Beta</t>
  </si>
  <si>
    <t>Closing Prices of AAPL</t>
  </si>
  <si>
    <t>Closing Prices of S&amp;P</t>
  </si>
  <si>
    <t>Covariance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</si>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</sst>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5" xfId="0" applyBorder="1"/>
    <xf numFmtId="14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4" fontId="0" fillId="0" borderId="5" xfId="0" applyNumberFormat="1" applyBorder="1"/>
    <xf numFmtId="164" fontId="0" fillId="0" borderId="5" xfId="0" applyNumberFormat="1" applyBorder="1"/>
    <xf numFmtId="0" fontId="0" fillId="0" borderId="0" xfId="0" applyFill="1" applyBorder="1" applyAlignment="1"/>
    <xf numFmtId="0" fontId="0" fillId="0" borderId="3" xfId="0" applyFill="1" applyBorder="1" applyAlignment="1"/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Continuous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ichStyles" Target="richData/rich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Array" Target="richData/rdarray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microsoft.com/office/2017/06/relationships/rdSupportingPropertyBag" Target="richData/rdsupportingpropertybag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microsoft.com/office/2017/06/relationships/rdSupportingPropertyBagStructure" Target="richData/rdsupportingpropertybag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array.xml><?xml version="1.0" encoding="utf-8"?>
<arrayData xmlns="http://schemas.microsoft.com/office/spreadsheetml/2017/richdata2" count="3">
  <a r="1" c="20">
    <v t="i">1</v>
    <v t="i">2</v>
    <v t="i">3</v>
    <v t="i">4</v>
    <v t="i">5</v>
    <v t="i">8</v>
    <v t="i">9</v>
    <v t="i">10</v>
    <v t="i">11</v>
    <v t="i">12</v>
    <v t="i">15</v>
    <v t="i">16</v>
    <v t="i">17</v>
    <v t="i">18</v>
    <v t="i">19</v>
    <v t="i">22</v>
    <v t="i">23</v>
    <v t="i">24</v>
    <v t="i">25</v>
    <v t="i">26</v>
  </a>
  <a r="1" c="20">
    <v>208.62</v>
    <v>209.11</v>
    <v>210.16</v>
    <v>210.02</v>
    <v>211.18</v>
    <v>212.48</v>
    <v>214.4</v>
    <v>214.15</v>
    <v>213.76</v>
    <v>213.88</v>
    <v>214.05</v>
    <v>211.27</v>
    <v>209.05</v>
    <v>207.57</v>
    <v>202.38</v>
    <v>203.35</v>
    <v>202.92</v>
    <v>213.25</v>
    <v>220.03</v>
    <v>229.35</v>
  </a>
  <a r="1" c="20">
    <v>6268.56</v>
    <v>6243.76</v>
    <v>6263.7</v>
    <v>6297.36</v>
    <v>6296.79</v>
    <v>6305.6</v>
    <v>6309.62</v>
    <v>6358.91</v>
    <v>6363.35</v>
    <v>6388.64</v>
    <v>6389.77</v>
    <v>6370.86</v>
    <v>6362.9</v>
    <v>6339.39</v>
    <v>6238.01</v>
    <v>6329.94</v>
    <v>6299.19</v>
    <v>6345.06</v>
    <v>6340</v>
    <v>6389.45</v>
  </a>
</arrayData>
</file>

<file path=xl/richData/rdrichvalue.xml><?xml version="1.0" encoding="utf-8"?>
<rvData xmlns="http://schemas.microsoft.com/office/spreadsheetml/2017/richdata" count="62">
  <rv s="0">
    <fb>45852</fb>
    <v>0</v>
  </rv>
  <rv s="0">
    <fb>208.62</fb>
    <v>1</v>
  </rv>
  <rv s="0">
    <fb>6268.56</fb>
    <v>1</v>
  </rv>
  <rv s="0">
    <fb>45853</fb>
    <v>0</v>
  </rv>
  <rv s="0">
    <fb>209.11</fb>
    <v>1</v>
  </rv>
  <rv s="0">
    <fb>6243.76</fb>
    <v>1</v>
  </rv>
  <rv s="0">
    <fb>45854</fb>
    <v>0</v>
  </rv>
  <rv s="0">
    <fb>210.16</fb>
    <v>1</v>
  </rv>
  <rv s="0">
    <fb>6263.7</fb>
    <v>1</v>
  </rv>
  <rv s="0">
    <fb>45855</fb>
    <v>0</v>
  </rv>
  <rv s="0">
    <fb>210.02</fb>
    <v>1</v>
  </rv>
  <rv s="0">
    <fb>6297.36</fb>
    <v>1</v>
  </rv>
  <rv s="0">
    <fb>45856</fb>
    <v>0</v>
  </rv>
  <rv s="0">
    <fb>211.18</fb>
    <v>1</v>
  </rv>
  <rv s="0">
    <fb>6296.79</fb>
    <v>1</v>
  </rv>
  <rv s="0">
    <fb>45859</fb>
    <v>0</v>
  </rv>
  <rv s="0">
    <fb>212.48</fb>
    <v>1</v>
  </rv>
  <rv s="0">
    <fb>6305.6</fb>
    <v>1</v>
  </rv>
  <rv s="0">
    <fb>45860</fb>
    <v>0</v>
  </rv>
  <rv s="0">
    <fb>214.4</fb>
    <v>1</v>
  </rv>
  <rv s="0">
    <fb>6309.62</fb>
    <v>1</v>
  </rv>
  <rv s="0">
    <fb>45861</fb>
    <v>0</v>
  </rv>
  <rv s="0">
    <fb>214.15</fb>
    <v>1</v>
  </rv>
  <rv s="0">
    <fb>6358.91</fb>
    <v>1</v>
  </rv>
  <rv s="0">
    <fb>45862</fb>
    <v>0</v>
  </rv>
  <rv s="0">
    <fb>213.76</fb>
    <v>1</v>
  </rv>
  <rv s="0">
    <fb>6363.35</fb>
    <v>1</v>
  </rv>
  <rv s="0">
    <fb>45863</fb>
    <v>0</v>
  </rv>
  <rv s="0">
    <fb>213.88</fb>
    <v>1</v>
  </rv>
  <rv s="0">
    <fb>6388.64</fb>
    <v>1</v>
  </rv>
  <rv s="0">
    <fb>45866</fb>
    <v>0</v>
  </rv>
  <rv s="0">
    <fb>214.05</fb>
    <v>1</v>
  </rv>
  <rv s="0">
    <fb>6389.77</fb>
    <v>1</v>
  </rv>
  <rv s="0">
    <fb>45867</fb>
    <v>0</v>
  </rv>
  <rv s="0">
    <fb>211.27</fb>
    <v>1</v>
  </rv>
  <rv s="0">
    <fb>6370.86</fb>
    <v>1</v>
  </rv>
  <rv s="0">
    <fb>45868</fb>
    <v>0</v>
  </rv>
  <rv s="0">
    <fb>209.05</fb>
    <v>1</v>
  </rv>
  <rv s="0">
    <fb>6362.9</fb>
    <v>1</v>
  </rv>
  <rv s="0">
    <fb>45869</fb>
    <v>0</v>
  </rv>
  <rv s="0">
    <fb>207.57</fb>
    <v>1</v>
  </rv>
  <rv s="0">
    <fb>6339.39</fb>
    <v>1</v>
  </rv>
  <rv s="0">
    <fb>45870</fb>
    <v>0</v>
  </rv>
  <rv s="0">
    <fb>202.38</fb>
    <v>1</v>
  </rv>
  <rv s="0">
    <fb>6238.01</fb>
    <v>1</v>
  </rv>
  <rv s="0">
    <fb>45873</fb>
    <v>0</v>
  </rv>
  <rv s="0">
    <fb>203.35</fb>
    <v>1</v>
  </rv>
  <rv s="0">
    <fb>6329.94</fb>
    <v>1</v>
  </rv>
  <rv s="0">
    <fb>45874</fb>
    <v>0</v>
  </rv>
  <rv s="0">
    <fb>202.92</fb>
    <v>1</v>
  </rv>
  <rv s="0">
    <fb>6299.19</fb>
    <v>1</v>
  </rv>
  <rv s="0">
    <fb>45875</fb>
    <v>0</v>
  </rv>
  <rv s="0">
    <fb>213.25</fb>
    <v>1</v>
  </rv>
  <rv s="0">
    <fb>6345.06</fb>
    <v>1</v>
  </rv>
  <rv s="0">
    <fb>45876</fb>
    <v>0</v>
  </rv>
  <rv s="0">
    <fb>220.03</fb>
    <v>1</v>
  </rv>
  <rv s="0">
    <fb>6340</fb>
    <v>1</v>
  </rv>
  <rv s="0">
    <fb>45877</fb>
    <v>0</v>
  </rv>
  <rv s="0">
    <fb>229.35</fb>
    <v>1</v>
  </rv>
  <rv s="0">
    <fb>6389.45</fb>
    <v>1</v>
  </rv>
  <rv s="1">
    <v>2</v>
    <v>AAPL</v>
    <v>Daily</v>
    <v>45851</v>
    <v>45879</v>
    <v>0</v>
    <v>1</v>
    <v>638902080000000000,638904223095548113,0</v>
    <v>0</v>
    <v>a1mou2</v>
    <v>XNAS:AAPL</v>
    <v>1</v>
  </rv>
  <rv s="1">
    <v>2</v>
    <v>S&amp;P 500</v>
    <v>Daily</v>
    <v>45851</v>
    <v>45879</v>
    <v>0</v>
    <v>1</v>
    <v>638902080000000000,638904252481727550,0</v>
    <v>0</v>
    <v>a33k6h</v>
    <v>INX</v>
    <v>2</v>
  </rv>
</rvData>
</file>

<file path=xl/richData/rdrichvaluestructure.xml><?xml version="1.0" encoding="utf-8"?>
<rvStructures xmlns="http://schemas.microsoft.com/office/spreadsheetml/2017/richdata" count="2">
  <s t="_formattednumber">
    <k n="_Format" t="spb"/>
  </s>
  <s t="_stockhistorycache">
    <k n="_Format" t="spb"/>
    <k n="Symbol" t="s"/>
    <k n="Interval" t="s"/>
    <k n="StartDate" t="i"/>
    <k n="EndDate" t="i"/>
    <k n="f1904" t="b"/>
    <k n="fdcompat" t="b"/>
    <k n="etag" t="s"/>
    <k n="Date" t="a"/>
    <k n="EntityId" t="s"/>
    <k n="Instrument" t="s"/>
    <k n="Close" t="a"/>
  </s>
</rvStructures>
</file>

<file path=xl/richData/rdsupportingpropertybag.xml><?xml version="1.0" encoding="utf-8"?>
<supportingPropertyBags xmlns="http://schemas.microsoft.com/office/spreadsheetml/2017/richdata2">
  <spbData count="3">
    <spb s="0">
      <v>1</v>
    </spb>
    <spb s="0">
      <v>2</v>
    </spb>
    <spb s="1">
      <v>1</v>
      <v>2</v>
    </spb>
  </spbData>
</supportingPropertyBags>
</file>

<file path=xl/richData/rdsupportingpropertybagstructure.xml><?xml version="1.0" encoding="utf-8"?>
<spbStructures xmlns="http://schemas.microsoft.com/office/spreadsheetml/2017/richdata2" count="2">
  <s>
    <k n="_Self" t="i"/>
  </s>
  <s>
    <k n="Date" t="i"/>
    <k n="Close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0" formatCode="General"/>
    </x:dxf>
    <x:dxf>
      <x:numFmt numFmtId="19" formatCode="dd/mm/yy"/>
    </x:dxf>
  </dxfs>
  <richProperties>
    <rPr n="NumberFormat" t="s"/>
  </richProperties>
  <richStyles>
    <rSty dxfid="1"/>
    <rSty dxfid="0">
      <rpv i="0">_([$$-en-US]* #,##0.00_);_([$$-en-US]* (#,##0.00);_([$$-en-US]* "-"??_);_(@_)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D6B1-B904-49F3-8420-E63A89705604}">
  <dimension ref="A1:D21"/>
  <sheetViews>
    <sheetView showGridLines="0" workbookViewId="0">
      <selection activeCell="C1" sqref="C1"/>
    </sheetView>
  </sheetViews>
  <sheetFormatPr defaultRowHeight="15" x14ac:dyDescent="0.25"/>
  <cols>
    <col min="3" max="3" width="9.42578125" bestFit="1" customWidth="1"/>
    <col min="4" max="4" width="10.5703125" bestFit="1" customWidth="1"/>
  </cols>
  <sheetData>
    <row r="1" spans="1:4" x14ac:dyDescent="0.25">
      <c r="A1" t="str" cm="1">
        <f t="array" aca="1" ref="A1:B21" ca="1">_xlfn.STOCKHISTORY("AAPL", TODAY()-28, TODAY(), 0, 1)</f>
        <v>Date</v>
      </c>
      <c r="B1" t="str">
        <f ca="1"/>
        <v>Close</v>
      </c>
      <c r="C1" t="str" cm="1">
        <f t="array" aca="1" ref="C1:D21" ca="1">_xlfn.STOCKHISTORY("S&amp;P 500", TODAY()-28, TODAY(), 0, 1)</f>
        <v>Date</v>
      </c>
      <c r="D1" t="str">
        <f ca="1"/>
        <v>Close</v>
      </c>
    </row>
    <row r="2" spans="1:4" x14ac:dyDescent="0.25">
      <c r="A2" vm="1">
        <f ca="1"/>
        <v>45852</v>
      </c>
      <c r="B2" vm="2">
        <f ca="1"/>
        <v>208.62</v>
      </c>
      <c r="C2" vm="1">
        <f ca="1"/>
        <v>45852</v>
      </c>
      <c r="D2" vm="3">
        <f ca="1"/>
        <v>6268.56</v>
      </c>
    </row>
    <row r="3" spans="1:4" x14ac:dyDescent="0.25">
      <c r="A3" vm="4">
        <f ca="1"/>
        <v>45853</v>
      </c>
      <c r="B3" vm="5">
        <f ca="1"/>
        <v>209.11</v>
      </c>
      <c r="C3" vm="4">
        <f ca="1"/>
        <v>45853</v>
      </c>
      <c r="D3" vm="6">
        <f ca="1"/>
        <v>6243.76</v>
      </c>
    </row>
    <row r="4" spans="1:4" x14ac:dyDescent="0.25">
      <c r="A4" vm="7">
        <f ca="1"/>
        <v>45854</v>
      </c>
      <c r="B4" vm="8">
        <f ca="1"/>
        <v>210.16</v>
      </c>
      <c r="C4" vm="7">
        <f ca="1"/>
        <v>45854</v>
      </c>
      <c r="D4" vm="9">
        <f ca="1"/>
        <v>6263.7</v>
      </c>
    </row>
    <row r="5" spans="1:4" x14ac:dyDescent="0.25">
      <c r="A5" vm="10">
        <f ca="1"/>
        <v>45855</v>
      </c>
      <c r="B5" vm="11">
        <f ca="1"/>
        <v>210.02</v>
      </c>
      <c r="C5" vm="10">
        <f ca="1"/>
        <v>45855</v>
      </c>
      <c r="D5" vm="12">
        <f ca="1"/>
        <v>6297.36</v>
      </c>
    </row>
    <row r="6" spans="1:4" x14ac:dyDescent="0.25">
      <c r="A6" vm="13">
        <f ca="1"/>
        <v>45856</v>
      </c>
      <c r="B6" vm="14">
        <f ca="1"/>
        <v>211.18</v>
      </c>
      <c r="C6" vm="13">
        <f ca="1"/>
        <v>45856</v>
      </c>
      <c r="D6" vm="15">
        <f ca="1"/>
        <v>6296.79</v>
      </c>
    </row>
    <row r="7" spans="1:4" x14ac:dyDescent="0.25">
      <c r="A7" vm="16">
        <f ca="1"/>
        <v>45859</v>
      </c>
      <c r="B7" vm="17">
        <f ca="1"/>
        <v>212.48</v>
      </c>
      <c r="C7" vm="16">
        <f ca="1"/>
        <v>45859</v>
      </c>
      <c r="D7" vm="18">
        <f ca="1"/>
        <v>6305.6</v>
      </c>
    </row>
    <row r="8" spans="1:4" x14ac:dyDescent="0.25">
      <c r="A8" vm="19">
        <f ca="1"/>
        <v>45860</v>
      </c>
      <c r="B8" vm="20">
        <f ca="1"/>
        <v>214.4</v>
      </c>
      <c r="C8" vm="19">
        <f ca="1"/>
        <v>45860</v>
      </c>
      <c r="D8" vm="21">
        <f ca="1"/>
        <v>6309.62</v>
      </c>
    </row>
    <row r="9" spans="1:4" x14ac:dyDescent="0.25">
      <c r="A9" vm="22">
        <f ca="1"/>
        <v>45861</v>
      </c>
      <c r="B9" vm="23">
        <f ca="1"/>
        <v>214.15</v>
      </c>
      <c r="C9" vm="22">
        <f ca="1"/>
        <v>45861</v>
      </c>
      <c r="D9" vm="24">
        <f ca="1"/>
        <v>6358.91</v>
      </c>
    </row>
    <row r="10" spans="1:4" x14ac:dyDescent="0.25">
      <c r="A10" vm="25">
        <f ca="1"/>
        <v>45862</v>
      </c>
      <c r="B10" vm="26">
        <f ca="1"/>
        <v>213.76</v>
      </c>
      <c r="C10" vm="25">
        <f ca="1"/>
        <v>45862</v>
      </c>
      <c r="D10" vm="27">
        <f ca="1"/>
        <v>6363.35</v>
      </c>
    </row>
    <row r="11" spans="1:4" x14ac:dyDescent="0.25">
      <c r="A11" vm="28">
        <f ca="1"/>
        <v>45863</v>
      </c>
      <c r="B11" vm="29">
        <f ca="1"/>
        <v>213.88</v>
      </c>
      <c r="C11" vm="28">
        <f ca="1"/>
        <v>45863</v>
      </c>
      <c r="D11" vm="30">
        <f ca="1"/>
        <v>6388.64</v>
      </c>
    </row>
    <row r="12" spans="1:4" x14ac:dyDescent="0.25">
      <c r="A12" vm="31">
        <f ca="1"/>
        <v>45866</v>
      </c>
      <c r="B12" vm="32">
        <f ca="1"/>
        <v>214.05</v>
      </c>
      <c r="C12" vm="31">
        <f ca="1"/>
        <v>45866</v>
      </c>
      <c r="D12" vm="33">
        <f ca="1"/>
        <v>6389.77</v>
      </c>
    </row>
    <row r="13" spans="1:4" x14ac:dyDescent="0.25">
      <c r="A13" vm="34">
        <f ca="1"/>
        <v>45867</v>
      </c>
      <c r="B13" vm="35">
        <f ca="1"/>
        <v>211.27</v>
      </c>
      <c r="C13" vm="34">
        <f ca="1"/>
        <v>45867</v>
      </c>
      <c r="D13" vm="36">
        <f ca="1"/>
        <v>6370.86</v>
      </c>
    </row>
    <row r="14" spans="1:4" x14ac:dyDescent="0.25">
      <c r="A14" vm="37">
        <f ca="1"/>
        <v>45868</v>
      </c>
      <c r="B14" vm="38">
        <f ca="1"/>
        <v>209.05</v>
      </c>
      <c r="C14" vm="37">
        <f ca="1"/>
        <v>45868</v>
      </c>
      <c r="D14" vm="39">
        <f ca="1"/>
        <v>6362.9</v>
      </c>
    </row>
    <row r="15" spans="1:4" x14ac:dyDescent="0.25">
      <c r="A15" vm="40">
        <f ca="1"/>
        <v>45869</v>
      </c>
      <c r="B15" vm="41">
        <f ca="1"/>
        <v>207.57</v>
      </c>
      <c r="C15" vm="40">
        <f ca="1"/>
        <v>45869</v>
      </c>
      <c r="D15" vm="42">
        <f ca="1"/>
        <v>6339.39</v>
      </c>
    </row>
    <row r="16" spans="1:4" x14ac:dyDescent="0.25">
      <c r="A16" vm="43">
        <f ca="1"/>
        <v>45870</v>
      </c>
      <c r="B16" vm="44">
        <f ca="1"/>
        <v>202.38</v>
      </c>
      <c r="C16" vm="43">
        <f ca="1"/>
        <v>45870</v>
      </c>
      <c r="D16" vm="45">
        <f ca="1"/>
        <v>6238.01</v>
      </c>
    </row>
    <row r="17" spans="1:4" x14ac:dyDescent="0.25">
      <c r="A17" vm="46">
        <f ca="1"/>
        <v>45873</v>
      </c>
      <c r="B17" vm="47">
        <f ca="1"/>
        <v>203.35</v>
      </c>
      <c r="C17" vm="46">
        <f ca="1"/>
        <v>45873</v>
      </c>
      <c r="D17" vm="48">
        <f ca="1"/>
        <v>6329.94</v>
      </c>
    </row>
    <row r="18" spans="1:4" x14ac:dyDescent="0.25">
      <c r="A18" vm="49">
        <f ca="1"/>
        <v>45874</v>
      </c>
      <c r="B18" vm="50">
        <f ca="1"/>
        <v>202.92</v>
      </c>
      <c r="C18" vm="49">
        <f ca="1"/>
        <v>45874</v>
      </c>
      <c r="D18" vm="51">
        <f ca="1"/>
        <v>6299.19</v>
      </c>
    </row>
    <row r="19" spans="1:4" x14ac:dyDescent="0.25">
      <c r="A19" vm="52">
        <f ca="1"/>
        <v>45875</v>
      </c>
      <c r="B19" vm="53">
        <f ca="1"/>
        <v>213.25</v>
      </c>
      <c r="C19" vm="52">
        <f ca="1"/>
        <v>45875</v>
      </c>
      <c r="D19" vm="54">
        <f ca="1"/>
        <v>6345.06</v>
      </c>
    </row>
    <row r="20" spans="1:4" x14ac:dyDescent="0.25">
      <c r="A20" vm="55">
        <f ca="1"/>
        <v>45876</v>
      </c>
      <c r="B20" vm="56">
        <f ca="1"/>
        <v>220.03</v>
      </c>
      <c r="C20" vm="55">
        <f ca="1"/>
        <v>45876</v>
      </c>
      <c r="D20" vm="57">
        <f ca="1"/>
        <v>6340</v>
      </c>
    </row>
    <row r="21" spans="1:4" x14ac:dyDescent="0.25">
      <c r="A21" vm="58">
        <f ca="1"/>
        <v>45877</v>
      </c>
      <c r="B21" vm="59">
        <f ca="1"/>
        <v>229.35</v>
      </c>
      <c r="C21" vm="58">
        <f ca="1"/>
        <v>45877</v>
      </c>
      <c r="D21" vm="60">
        <f ca="1"/>
        <v>6389.45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E1BB-37E7-41BB-82A4-F01843BD0DF9}">
  <dimension ref="A1:E24"/>
  <sheetViews>
    <sheetView showGridLines="0" tabSelected="1" workbookViewId="0">
      <selection activeCell="B24" sqref="B24"/>
    </sheetView>
  </sheetViews>
  <sheetFormatPr defaultRowHeight="15" x14ac:dyDescent="0.25"/>
  <cols>
    <col min="2" max="2" width="22.85546875" bestFit="1" customWidth="1"/>
    <col min="3" max="3" width="21.7109375" bestFit="1" customWidth="1"/>
    <col min="4" max="4" width="14.85546875" customWidth="1"/>
    <col min="5" max="5" width="13.5703125" customWidth="1"/>
  </cols>
  <sheetData>
    <row r="1" spans="1:5" ht="15.75" x14ac:dyDescent="0.25">
      <c r="A1" s="1" t="s">
        <v>0</v>
      </c>
      <c r="B1" s="1" t="s">
        <v>29</v>
      </c>
      <c r="C1" s="1" t="s">
        <v>30</v>
      </c>
      <c r="D1" s="4" t="s">
        <v>1</v>
      </c>
      <c r="E1" s="4" t="s">
        <v>2</v>
      </c>
    </row>
    <row r="2" spans="1:5" x14ac:dyDescent="0.25">
      <c r="A2" s="3" vm="1">
        <v>45852</v>
      </c>
      <c r="B2" s="2" vm="2">
        <v>208.62</v>
      </c>
      <c r="C2" s="2" vm="3">
        <v>6268.56</v>
      </c>
      <c r="D2" s="6"/>
      <c r="E2" s="6"/>
    </row>
    <row r="3" spans="1:5" x14ac:dyDescent="0.25">
      <c r="A3" s="3" vm="4">
        <v>45853</v>
      </c>
      <c r="B3" s="2" vm="5">
        <v>209.11</v>
      </c>
      <c r="C3" s="2" vm="6">
        <v>6243.76</v>
      </c>
      <c r="D3" s="5">
        <f>(B3-B2)/B2</f>
        <v>2.3487680951011845E-3</v>
      </c>
      <c r="E3" s="5">
        <f>(C3-C2)/C2</f>
        <v>-3.9562515154996014E-3</v>
      </c>
    </row>
    <row r="4" spans="1:5" x14ac:dyDescent="0.25">
      <c r="A4" s="3" vm="7">
        <v>45854</v>
      </c>
      <c r="B4" s="2" vm="8">
        <v>210.16</v>
      </c>
      <c r="C4" s="2" vm="9">
        <v>6263.7</v>
      </c>
      <c r="D4" s="5">
        <f t="shared" ref="D4:D21" si="0">(B4-B3)/B3</f>
        <v>5.0212806656782689E-3</v>
      </c>
      <c r="E4" s="5">
        <f t="shared" ref="E4:E21" si="1">(C4-C3)/C3</f>
        <v>3.1935884787371071E-3</v>
      </c>
    </row>
    <row r="5" spans="1:5" x14ac:dyDescent="0.25">
      <c r="A5" s="3" vm="10">
        <v>45855</v>
      </c>
      <c r="B5" s="2" vm="11">
        <v>210.02</v>
      </c>
      <c r="C5" s="2" vm="12">
        <v>6297.36</v>
      </c>
      <c r="D5" s="5">
        <f t="shared" si="0"/>
        <v>-6.6615911686327735E-4</v>
      </c>
      <c r="E5" s="5">
        <f t="shared" si="1"/>
        <v>5.3738205852770496E-3</v>
      </c>
    </row>
    <row r="6" spans="1:5" x14ac:dyDescent="0.25">
      <c r="A6" s="3" vm="13">
        <v>45856</v>
      </c>
      <c r="B6" s="2" vm="14">
        <v>211.18</v>
      </c>
      <c r="C6" s="2" vm="15">
        <v>6296.79</v>
      </c>
      <c r="D6" s="5">
        <f t="shared" si="0"/>
        <v>5.5232834968098115E-3</v>
      </c>
      <c r="E6" s="5">
        <f t="shared" si="1"/>
        <v>-9.0514120202705422E-5</v>
      </c>
    </row>
    <row r="7" spans="1:5" x14ac:dyDescent="0.25">
      <c r="A7" s="3" vm="16">
        <v>45859</v>
      </c>
      <c r="B7" s="2" vm="17">
        <v>212.48</v>
      </c>
      <c r="C7" s="2" vm="18">
        <v>6305.6</v>
      </c>
      <c r="D7" s="5">
        <f t="shared" si="0"/>
        <v>6.155885974050492E-3</v>
      </c>
      <c r="E7" s="5">
        <f t="shared" si="1"/>
        <v>1.3991255862114507E-3</v>
      </c>
    </row>
    <row r="8" spans="1:5" x14ac:dyDescent="0.25">
      <c r="A8" s="3" vm="19">
        <v>45860</v>
      </c>
      <c r="B8" s="2" vm="20">
        <v>214.4</v>
      </c>
      <c r="C8" s="2" vm="21">
        <v>6309.62</v>
      </c>
      <c r="D8" s="5">
        <f t="shared" si="0"/>
        <v>9.0361445783133289E-3</v>
      </c>
      <c r="E8" s="5">
        <f t="shared" si="1"/>
        <v>6.3752854605422587E-4</v>
      </c>
    </row>
    <row r="9" spans="1:5" x14ac:dyDescent="0.25">
      <c r="A9" s="3" vm="22">
        <v>45861</v>
      </c>
      <c r="B9" s="2" vm="23">
        <v>214.15</v>
      </c>
      <c r="C9" s="2" vm="24">
        <v>6358.91</v>
      </c>
      <c r="D9" s="5">
        <f t="shared" si="0"/>
        <v>-1.1660447761194029E-3</v>
      </c>
      <c r="E9" s="5">
        <f t="shared" si="1"/>
        <v>7.811880905664678E-3</v>
      </c>
    </row>
    <row r="10" spans="1:5" x14ac:dyDescent="0.25">
      <c r="A10" s="3" vm="25">
        <v>45862</v>
      </c>
      <c r="B10" s="2" vm="26">
        <v>213.76</v>
      </c>
      <c r="C10" s="2" vm="27">
        <v>6363.35</v>
      </c>
      <c r="D10" s="5">
        <f t="shared" si="0"/>
        <v>-1.8211533971515983E-3</v>
      </c>
      <c r="E10" s="5">
        <f t="shared" si="1"/>
        <v>6.982328732440795E-4</v>
      </c>
    </row>
    <row r="11" spans="1:5" x14ac:dyDescent="0.25">
      <c r="A11" s="3" vm="28">
        <v>45863</v>
      </c>
      <c r="B11" s="2" vm="29">
        <v>213.88</v>
      </c>
      <c r="C11" s="2" vm="30">
        <v>6388.64</v>
      </c>
      <c r="D11" s="5">
        <f t="shared" si="0"/>
        <v>5.6137724550900337E-4</v>
      </c>
      <c r="E11" s="5">
        <f t="shared" si="1"/>
        <v>3.9743217016194243E-3</v>
      </c>
    </row>
    <row r="12" spans="1:5" x14ac:dyDescent="0.25">
      <c r="A12" s="3" vm="31">
        <v>45866</v>
      </c>
      <c r="B12" s="2" vm="32">
        <v>214.05</v>
      </c>
      <c r="C12" s="2" vm="33">
        <v>6389.77</v>
      </c>
      <c r="D12" s="5">
        <f t="shared" si="0"/>
        <v>7.9483822704327618E-4</v>
      </c>
      <c r="E12" s="5">
        <f t="shared" si="1"/>
        <v>1.7687645570890035E-4</v>
      </c>
    </row>
    <row r="13" spans="1:5" x14ac:dyDescent="0.25">
      <c r="A13" s="3" vm="34">
        <v>45867</v>
      </c>
      <c r="B13" s="2" vm="35">
        <v>211.27</v>
      </c>
      <c r="C13" s="2" vm="36">
        <v>6370.86</v>
      </c>
      <c r="D13" s="5">
        <f t="shared" si="0"/>
        <v>-1.298761971501986E-2</v>
      </c>
      <c r="E13" s="5">
        <f t="shared" si="1"/>
        <v>-2.9594179446209741E-3</v>
      </c>
    </row>
    <row r="14" spans="1:5" x14ac:dyDescent="0.25">
      <c r="A14" s="3" vm="37">
        <v>45868</v>
      </c>
      <c r="B14" s="2" vm="38">
        <v>209.05</v>
      </c>
      <c r="C14" s="2" vm="39">
        <v>6362.9</v>
      </c>
      <c r="D14" s="5">
        <f t="shared" si="0"/>
        <v>-1.0507880910683007E-2</v>
      </c>
      <c r="E14" s="5">
        <f t="shared" si="1"/>
        <v>-1.249438851269693E-3</v>
      </c>
    </row>
    <row r="15" spans="1:5" x14ac:dyDescent="0.25">
      <c r="A15" s="3" vm="40">
        <v>45869</v>
      </c>
      <c r="B15" s="2" vm="41">
        <v>207.57</v>
      </c>
      <c r="C15" s="2" vm="42">
        <v>6339.39</v>
      </c>
      <c r="D15" s="5">
        <f t="shared" si="0"/>
        <v>-7.0796460176992017E-3</v>
      </c>
      <c r="E15" s="5">
        <f t="shared" si="1"/>
        <v>-3.6948561190650979E-3</v>
      </c>
    </row>
    <row r="16" spans="1:5" x14ac:dyDescent="0.25">
      <c r="A16" s="3" vm="43">
        <v>45870</v>
      </c>
      <c r="B16" s="2" vm="44">
        <v>202.38</v>
      </c>
      <c r="C16" s="2" vm="45">
        <v>6238.01</v>
      </c>
      <c r="D16" s="5">
        <f t="shared" si="0"/>
        <v>-2.5003613238907346E-2</v>
      </c>
      <c r="E16" s="5">
        <f t="shared" si="1"/>
        <v>-1.5992074947274122E-2</v>
      </c>
    </row>
    <row r="17" spans="1:5" x14ac:dyDescent="0.25">
      <c r="A17" s="9" vm="46">
        <v>45873</v>
      </c>
      <c r="B17" s="10" vm="47">
        <v>203.35</v>
      </c>
      <c r="C17" s="10" vm="48">
        <v>6329.94</v>
      </c>
      <c r="D17" s="5">
        <f t="shared" si="0"/>
        <v>4.7929637315940257E-3</v>
      </c>
      <c r="E17" s="5">
        <f t="shared" si="1"/>
        <v>1.4737071598153798E-2</v>
      </c>
    </row>
    <row r="18" spans="1:5" x14ac:dyDescent="0.25">
      <c r="A18" s="11" vm="49">
        <v>45874</v>
      </c>
      <c r="B18" s="8" vm="50">
        <v>202.92</v>
      </c>
      <c r="C18" s="12" vm="51">
        <v>6299.19</v>
      </c>
      <c r="D18" s="5">
        <f t="shared" si="0"/>
        <v>-2.114580772067897E-3</v>
      </c>
      <c r="E18" s="5">
        <f t="shared" si="1"/>
        <v>-4.8578659513360319E-3</v>
      </c>
    </row>
    <row r="19" spans="1:5" x14ac:dyDescent="0.25">
      <c r="A19" s="11" vm="52">
        <v>45875</v>
      </c>
      <c r="B19" s="8" vm="53">
        <v>213.25</v>
      </c>
      <c r="C19" s="12" vm="54">
        <v>6345.06</v>
      </c>
      <c r="D19" s="5">
        <f t="shared" si="0"/>
        <v>5.0906761285235629E-2</v>
      </c>
      <c r="E19" s="5">
        <f t="shared" si="1"/>
        <v>7.2818886237755653E-3</v>
      </c>
    </row>
    <row r="20" spans="1:5" x14ac:dyDescent="0.25">
      <c r="A20" s="11" vm="55">
        <v>45876</v>
      </c>
      <c r="B20" s="8" vm="56">
        <v>220.03</v>
      </c>
      <c r="C20" s="12" vm="57">
        <v>6340</v>
      </c>
      <c r="D20" s="5">
        <f t="shared" si="0"/>
        <v>3.1793669402110203E-2</v>
      </c>
      <c r="E20" s="5">
        <f t="shared" si="1"/>
        <v>-7.9747078829836126E-4</v>
      </c>
    </row>
    <row r="21" spans="1:5" x14ac:dyDescent="0.25">
      <c r="A21" s="11" vm="58">
        <v>45877</v>
      </c>
      <c r="B21" s="8" vm="59">
        <v>229.35</v>
      </c>
      <c r="C21" s="12" vm="60">
        <v>6389.45</v>
      </c>
      <c r="D21" s="5">
        <f t="shared" si="0"/>
        <v>4.2357860291778363E-2</v>
      </c>
      <c r="E21" s="5">
        <f t="shared" si="1"/>
        <v>7.7996845425867224E-3</v>
      </c>
    </row>
    <row r="24" spans="1:5" ht="15.75" x14ac:dyDescent="0.25">
      <c r="A24" s="7" t="s">
        <v>28</v>
      </c>
      <c r="B24" s="8">
        <f>SLOPE(D3:D21,E3:E21)</f>
        <v>1.524832188364279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4DF5-B095-43C7-9D3A-E62332F1F969}">
  <dimension ref="A1:E24"/>
  <sheetViews>
    <sheetView showGridLines="0" workbookViewId="0">
      <selection activeCell="B24" sqref="B24"/>
    </sheetView>
  </sheetViews>
  <sheetFormatPr defaultRowHeight="15" x14ac:dyDescent="0.25"/>
  <cols>
    <col min="2" max="2" width="22.85546875" bestFit="1" customWidth="1"/>
    <col min="3" max="3" width="21.7109375" bestFit="1" customWidth="1"/>
    <col min="4" max="4" width="14.85546875" customWidth="1"/>
    <col min="5" max="5" width="13.5703125" customWidth="1"/>
  </cols>
  <sheetData>
    <row r="1" spans="1:5" ht="15.75" x14ac:dyDescent="0.25">
      <c r="A1" s="1" t="s">
        <v>0</v>
      </c>
      <c r="B1" s="1" t="s">
        <v>29</v>
      </c>
      <c r="C1" s="1" t="s">
        <v>30</v>
      </c>
      <c r="D1" s="4" t="s">
        <v>1</v>
      </c>
      <c r="E1" s="4" t="s">
        <v>2</v>
      </c>
    </row>
    <row r="2" spans="1:5" x14ac:dyDescent="0.25">
      <c r="A2" s="3" vm="1">
        <v>45852</v>
      </c>
      <c r="B2" s="2" vm="2">
        <v>208.62</v>
      </c>
      <c r="C2" s="2" vm="3">
        <v>6268.56</v>
      </c>
      <c r="D2" s="6"/>
      <c r="E2" s="6"/>
    </row>
    <row r="3" spans="1:5" x14ac:dyDescent="0.25">
      <c r="A3" s="3" vm="4">
        <v>45853</v>
      </c>
      <c r="B3" s="2" vm="5">
        <v>209.11</v>
      </c>
      <c r="C3" s="2" vm="6">
        <v>6243.76</v>
      </c>
      <c r="D3" s="5">
        <f>(B3-B2)/B2</f>
        <v>2.3487680951011845E-3</v>
      </c>
      <c r="E3" s="5">
        <f>(C3-C2)/C2</f>
        <v>-3.9562515154996014E-3</v>
      </c>
    </row>
    <row r="4" spans="1:5" x14ac:dyDescent="0.25">
      <c r="A4" s="3" vm="7">
        <v>45854</v>
      </c>
      <c r="B4" s="2" vm="8">
        <v>210.16</v>
      </c>
      <c r="C4" s="2" vm="9">
        <v>6263.7</v>
      </c>
      <c r="D4" s="5">
        <f t="shared" ref="D4:E21" si="0">(B4-B3)/B3</f>
        <v>5.0212806656782689E-3</v>
      </c>
      <c r="E4" s="5">
        <f t="shared" si="0"/>
        <v>3.1935884787371071E-3</v>
      </c>
    </row>
    <row r="5" spans="1:5" x14ac:dyDescent="0.25">
      <c r="A5" s="3" vm="10">
        <v>45855</v>
      </c>
      <c r="B5" s="2" vm="11">
        <v>210.02</v>
      </c>
      <c r="C5" s="2" vm="12">
        <v>6297.36</v>
      </c>
      <c r="D5" s="5">
        <f t="shared" si="0"/>
        <v>-6.6615911686327735E-4</v>
      </c>
      <c r="E5" s="5">
        <f t="shared" si="0"/>
        <v>5.3738205852770496E-3</v>
      </c>
    </row>
    <row r="6" spans="1:5" x14ac:dyDescent="0.25">
      <c r="A6" s="3" vm="13">
        <v>45856</v>
      </c>
      <c r="B6" s="2" vm="14">
        <v>211.18</v>
      </c>
      <c r="C6" s="2" vm="15">
        <v>6296.79</v>
      </c>
      <c r="D6" s="5">
        <f t="shared" si="0"/>
        <v>5.5232834968098115E-3</v>
      </c>
      <c r="E6" s="5">
        <f t="shared" si="0"/>
        <v>-9.0514120202705422E-5</v>
      </c>
    </row>
    <row r="7" spans="1:5" x14ac:dyDescent="0.25">
      <c r="A7" s="3" vm="16">
        <v>45859</v>
      </c>
      <c r="B7" s="2" vm="17">
        <v>212.48</v>
      </c>
      <c r="C7" s="2" vm="18">
        <v>6305.6</v>
      </c>
      <c r="D7" s="5">
        <f t="shared" si="0"/>
        <v>6.155885974050492E-3</v>
      </c>
      <c r="E7" s="5">
        <f t="shared" si="0"/>
        <v>1.3991255862114507E-3</v>
      </c>
    </row>
    <row r="8" spans="1:5" x14ac:dyDescent="0.25">
      <c r="A8" s="3" vm="19">
        <v>45860</v>
      </c>
      <c r="B8" s="2" vm="20">
        <v>214.4</v>
      </c>
      <c r="C8" s="2" vm="21">
        <v>6309.62</v>
      </c>
      <c r="D8" s="5">
        <f t="shared" si="0"/>
        <v>9.0361445783133289E-3</v>
      </c>
      <c r="E8" s="5">
        <f t="shared" si="0"/>
        <v>6.3752854605422587E-4</v>
      </c>
    </row>
    <row r="9" spans="1:5" x14ac:dyDescent="0.25">
      <c r="A9" s="3" vm="22">
        <v>45861</v>
      </c>
      <c r="B9" s="2" vm="23">
        <v>214.15</v>
      </c>
      <c r="C9" s="2" vm="24">
        <v>6358.91</v>
      </c>
      <c r="D9" s="5">
        <f t="shared" si="0"/>
        <v>-1.1660447761194029E-3</v>
      </c>
      <c r="E9" s="5">
        <f t="shared" si="0"/>
        <v>7.811880905664678E-3</v>
      </c>
    </row>
    <row r="10" spans="1:5" x14ac:dyDescent="0.25">
      <c r="A10" s="3" vm="25">
        <v>45862</v>
      </c>
      <c r="B10" s="2" vm="26">
        <v>213.76</v>
      </c>
      <c r="C10" s="2" vm="27">
        <v>6363.35</v>
      </c>
      <c r="D10" s="5">
        <f t="shared" si="0"/>
        <v>-1.8211533971515983E-3</v>
      </c>
      <c r="E10" s="5">
        <f t="shared" si="0"/>
        <v>6.982328732440795E-4</v>
      </c>
    </row>
    <row r="11" spans="1:5" x14ac:dyDescent="0.25">
      <c r="A11" s="3" vm="28">
        <v>45863</v>
      </c>
      <c r="B11" s="2" vm="29">
        <v>213.88</v>
      </c>
      <c r="C11" s="2" vm="30">
        <v>6388.64</v>
      </c>
      <c r="D11" s="5">
        <f t="shared" si="0"/>
        <v>5.6137724550900337E-4</v>
      </c>
      <c r="E11" s="5">
        <f t="shared" si="0"/>
        <v>3.9743217016194243E-3</v>
      </c>
    </row>
    <row r="12" spans="1:5" x14ac:dyDescent="0.25">
      <c r="A12" s="3" vm="31">
        <v>45866</v>
      </c>
      <c r="B12" s="2" vm="32">
        <v>214.05</v>
      </c>
      <c r="C12" s="2" vm="33">
        <v>6389.77</v>
      </c>
      <c r="D12" s="5">
        <f t="shared" si="0"/>
        <v>7.9483822704327618E-4</v>
      </c>
      <c r="E12" s="5">
        <f t="shared" si="0"/>
        <v>1.7687645570890035E-4</v>
      </c>
    </row>
    <row r="13" spans="1:5" x14ac:dyDescent="0.25">
      <c r="A13" s="3" vm="34">
        <v>45867</v>
      </c>
      <c r="B13" s="2" vm="35">
        <v>211.27</v>
      </c>
      <c r="C13" s="2" vm="36">
        <v>6370.86</v>
      </c>
      <c r="D13" s="5">
        <f t="shared" si="0"/>
        <v>-1.298761971501986E-2</v>
      </c>
      <c r="E13" s="5">
        <f t="shared" si="0"/>
        <v>-2.9594179446209741E-3</v>
      </c>
    </row>
    <row r="14" spans="1:5" x14ac:dyDescent="0.25">
      <c r="A14" s="3" vm="37">
        <v>45868</v>
      </c>
      <c r="B14" s="2" vm="38">
        <v>209.05</v>
      </c>
      <c r="C14" s="2" vm="39">
        <v>6362.9</v>
      </c>
      <c r="D14" s="5">
        <f t="shared" si="0"/>
        <v>-1.0507880910683007E-2</v>
      </c>
      <c r="E14" s="5">
        <f t="shared" si="0"/>
        <v>-1.249438851269693E-3</v>
      </c>
    </row>
    <row r="15" spans="1:5" x14ac:dyDescent="0.25">
      <c r="A15" s="3" vm="40">
        <v>45869</v>
      </c>
      <c r="B15" s="2" vm="41">
        <v>207.57</v>
      </c>
      <c r="C15" s="2" vm="42">
        <v>6339.39</v>
      </c>
      <c r="D15" s="5">
        <f t="shared" si="0"/>
        <v>-7.0796460176992017E-3</v>
      </c>
      <c r="E15" s="5">
        <f t="shared" si="0"/>
        <v>-3.6948561190650979E-3</v>
      </c>
    </row>
    <row r="16" spans="1:5" x14ac:dyDescent="0.25">
      <c r="A16" s="3" vm="43">
        <v>45870</v>
      </c>
      <c r="B16" s="2" vm="44">
        <v>202.38</v>
      </c>
      <c r="C16" s="2" vm="45">
        <v>6238.01</v>
      </c>
      <c r="D16" s="5">
        <f t="shared" si="0"/>
        <v>-2.5003613238907346E-2</v>
      </c>
      <c r="E16" s="5">
        <f t="shared" si="0"/>
        <v>-1.5992074947274122E-2</v>
      </c>
    </row>
    <row r="17" spans="1:5" x14ac:dyDescent="0.25">
      <c r="A17" s="9" vm="46">
        <v>45873</v>
      </c>
      <c r="B17" s="10" vm="47">
        <v>203.35</v>
      </c>
      <c r="C17" s="10" vm="48">
        <v>6329.94</v>
      </c>
      <c r="D17" s="5">
        <f t="shared" si="0"/>
        <v>4.7929637315940257E-3</v>
      </c>
      <c r="E17" s="5">
        <f t="shared" si="0"/>
        <v>1.4737071598153798E-2</v>
      </c>
    </row>
    <row r="18" spans="1:5" x14ac:dyDescent="0.25">
      <c r="A18" s="11" vm="49">
        <v>45874</v>
      </c>
      <c r="B18" s="8" vm="50">
        <v>202.92</v>
      </c>
      <c r="C18" s="12" vm="51">
        <v>6299.19</v>
      </c>
      <c r="D18" s="5">
        <f t="shared" si="0"/>
        <v>-2.114580772067897E-3</v>
      </c>
      <c r="E18" s="5">
        <f t="shared" si="0"/>
        <v>-4.8578659513360319E-3</v>
      </c>
    </row>
    <row r="19" spans="1:5" x14ac:dyDescent="0.25">
      <c r="A19" s="11" vm="52">
        <v>45875</v>
      </c>
      <c r="B19" s="8" vm="53">
        <v>213.25</v>
      </c>
      <c r="C19" s="12" vm="54">
        <v>6345.06</v>
      </c>
      <c r="D19" s="5">
        <f t="shared" si="0"/>
        <v>5.0906761285235629E-2</v>
      </c>
      <c r="E19" s="5">
        <f t="shared" si="0"/>
        <v>7.2818886237755653E-3</v>
      </c>
    </row>
    <row r="20" spans="1:5" x14ac:dyDescent="0.25">
      <c r="A20" s="11" vm="55">
        <v>45876</v>
      </c>
      <c r="B20" s="8" vm="56">
        <v>220.03</v>
      </c>
      <c r="C20" s="12" vm="57">
        <v>6340</v>
      </c>
      <c r="D20" s="5">
        <f t="shared" si="0"/>
        <v>3.1793669402110203E-2</v>
      </c>
      <c r="E20" s="5">
        <f t="shared" si="0"/>
        <v>-7.9747078829836126E-4</v>
      </c>
    </row>
    <row r="21" spans="1:5" x14ac:dyDescent="0.25">
      <c r="A21" s="11" vm="58">
        <v>45877</v>
      </c>
      <c r="B21" s="8" vm="59">
        <v>229.35</v>
      </c>
      <c r="C21" s="12" vm="60">
        <v>6389.45</v>
      </c>
      <c r="D21" s="5">
        <f t="shared" si="0"/>
        <v>4.2357860291778363E-2</v>
      </c>
      <c r="E21" s="5">
        <f t="shared" si="0"/>
        <v>7.7996845425867224E-3</v>
      </c>
    </row>
    <row r="24" spans="1:5" ht="15.75" x14ac:dyDescent="0.25">
      <c r="A24" s="7" t="s">
        <v>28</v>
      </c>
      <c r="B24" s="8" cm="1">
        <f t="array" ref="B24:C24">LINEST(D3:D21,E3:E21)</f>
        <v>1.524832188364279</v>
      </c>
      <c r="C24">
        <v>3.591213543016723E-3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6A30-FF4F-47CB-B531-C9217DFB9222}">
  <dimension ref="A1:E24"/>
  <sheetViews>
    <sheetView showGridLines="0" workbookViewId="0">
      <selection activeCell="B24" sqref="B24"/>
    </sheetView>
  </sheetViews>
  <sheetFormatPr defaultRowHeight="15" x14ac:dyDescent="0.25"/>
  <cols>
    <col min="1" max="1" width="11.7109375" bestFit="1" customWidth="1"/>
    <col min="2" max="2" width="22.85546875" bestFit="1" customWidth="1"/>
    <col min="3" max="3" width="21.7109375" bestFit="1" customWidth="1"/>
    <col min="4" max="4" width="14.85546875" customWidth="1"/>
    <col min="5" max="5" width="13.5703125" customWidth="1"/>
  </cols>
  <sheetData>
    <row r="1" spans="1:5" ht="15.75" x14ac:dyDescent="0.25">
      <c r="A1" s="1" t="s">
        <v>0</v>
      </c>
      <c r="B1" s="1" t="s">
        <v>29</v>
      </c>
      <c r="C1" s="1" t="s">
        <v>30</v>
      </c>
      <c r="D1" s="4" t="s">
        <v>1</v>
      </c>
      <c r="E1" s="4" t="s">
        <v>2</v>
      </c>
    </row>
    <row r="2" spans="1:5" x14ac:dyDescent="0.25">
      <c r="A2" s="3" vm="1">
        <v>45852</v>
      </c>
      <c r="B2" s="2" vm="2">
        <v>208.62</v>
      </c>
      <c r="C2" s="2" vm="3">
        <v>6268.56</v>
      </c>
      <c r="D2" s="6"/>
      <c r="E2" s="6"/>
    </row>
    <row r="3" spans="1:5" x14ac:dyDescent="0.25">
      <c r="A3" s="3" vm="4">
        <v>45853</v>
      </c>
      <c r="B3" s="2" vm="5">
        <v>209.11</v>
      </c>
      <c r="C3" s="2" vm="6">
        <v>6243.76</v>
      </c>
      <c r="D3" s="5">
        <f>(B3-B2)/B2</f>
        <v>2.3487680951011845E-3</v>
      </c>
      <c r="E3" s="5">
        <f>(C3-C2)/C2</f>
        <v>-3.9562515154996014E-3</v>
      </c>
    </row>
    <row r="4" spans="1:5" x14ac:dyDescent="0.25">
      <c r="A4" s="3" vm="7">
        <v>45854</v>
      </c>
      <c r="B4" s="2" vm="8">
        <v>210.16</v>
      </c>
      <c r="C4" s="2" vm="9">
        <v>6263.7</v>
      </c>
      <c r="D4" s="5">
        <f t="shared" ref="D4:E21" si="0">(B4-B3)/B3</f>
        <v>5.0212806656782689E-3</v>
      </c>
      <c r="E4" s="5">
        <f t="shared" si="0"/>
        <v>3.1935884787371071E-3</v>
      </c>
    </row>
    <row r="5" spans="1:5" x14ac:dyDescent="0.25">
      <c r="A5" s="3" vm="10">
        <v>45855</v>
      </c>
      <c r="B5" s="2" vm="11">
        <v>210.02</v>
      </c>
      <c r="C5" s="2" vm="12">
        <v>6297.36</v>
      </c>
      <c r="D5" s="5">
        <f t="shared" si="0"/>
        <v>-6.6615911686327735E-4</v>
      </c>
      <c r="E5" s="5">
        <f t="shared" si="0"/>
        <v>5.3738205852770496E-3</v>
      </c>
    </row>
    <row r="6" spans="1:5" x14ac:dyDescent="0.25">
      <c r="A6" s="3" vm="13">
        <v>45856</v>
      </c>
      <c r="B6" s="2" vm="14">
        <v>211.18</v>
      </c>
      <c r="C6" s="2" vm="15">
        <v>6296.79</v>
      </c>
      <c r="D6" s="5">
        <f t="shared" si="0"/>
        <v>5.5232834968098115E-3</v>
      </c>
      <c r="E6" s="5">
        <f t="shared" si="0"/>
        <v>-9.0514120202705422E-5</v>
      </c>
    </row>
    <row r="7" spans="1:5" x14ac:dyDescent="0.25">
      <c r="A7" s="3" vm="16">
        <v>45859</v>
      </c>
      <c r="B7" s="2" vm="17">
        <v>212.48</v>
      </c>
      <c r="C7" s="2" vm="18">
        <v>6305.6</v>
      </c>
      <c r="D7" s="5">
        <f t="shared" si="0"/>
        <v>6.155885974050492E-3</v>
      </c>
      <c r="E7" s="5">
        <f t="shared" si="0"/>
        <v>1.3991255862114507E-3</v>
      </c>
    </row>
    <row r="8" spans="1:5" x14ac:dyDescent="0.25">
      <c r="A8" s="3" vm="19">
        <v>45860</v>
      </c>
      <c r="B8" s="2" vm="20">
        <v>214.4</v>
      </c>
      <c r="C8" s="2" vm="21">
        <v>6309.62</v>
      </c>
      <c r="D8" s="5">
        <f t="shared" si="0"/>
        <v>9.0361445783133289E-3</v>
      </c>
      <c r="E8" s="5">
        <f t="shared" si="0"/>
        <v>6.3752854605422587E-4</v>
      </c>
    </row>
    <row r="9" spans="1:5" x14ac:dyDescent="0.25">
      <c r="A9" s="3" vm="22">
        <v>45861</v>
      </c>
      <c r="B9" s="2" vm="23">
        <v>214.15</v>
      </c>
      <c r="C9" s="2" vm="24">
        <v>6358.91</v>
      </c>
      <c r="D9" s="5">
        <f t="shared" si="0"/>
        <v>-1.1660447761194029E-3</v>
      </c>
      <c r="E9" s="5">
        <f t="shared" si="0"/>
        <v>7.811880905664678E-3</v>
      </c>
    </row>
    <row r="10" spans="1:5" x14ac:dyDescent="0.25">
      <c r="A10" s="3" vm="25">
        <v>45862</v>
      </c>
      <c r="B10" s="2" vm="26">
        <v>213.76</v>
      </c>
      <c r="C10" s="2" vm="27">
        <v>6363.35</v>
      </c>
      <c r="D10" s="5">
        <f t="shared" si="0"/>
        <v>-1.8211533971515983E-3</v>
      </c>
      <c r="E10" s="5">
        <f t="shared" si="0"/>
        <v>6.982328732440795E-4</v>
      </c>
    </row>
    <row r="11" spans="1:5" x14ac:dyDescent="0.25">
      <c r="A11" s="3" vm="28">
        <v>45863</v>
      </c>
      <c r="B11" s="2" vm="29">
        <v>213.88</v>
      </c>
      <c r="C11" s="2" vm="30">
        <v>6388.64</v>
      </c>
      <c r="D11" s="5">
        <f t="shared" si="0"/>
        <v>5.6137724550900337E-4</v>
      </c>
      <c r="E11" s="5">
        <f t="shared" si="0"/>
        <v>3.9743217016194243E-3</v>
      </c>
    </row>
    <row r="12" spans="1:5" x14ac:dyDescent="0.25">
      <c r="A12" s="3" vm="31">
        <v>45866</v>
      </c>
      <c r="B12" s="2" vm="32">
        <v>214.05</v>
      </c>
      <c r="C12" s="2" vm="33">
        <v>6389.77</v>
      </c>
      <c r="D12" s="5">
        <f t="shared" si="0"/>
        <v>7.9483822704327618E-4</v>
      </c>
      <c r="E12" s="5">
        <f t="shared" si="0"/>
        <v>1.7687645570890035E-4</v>
      </c>
    </row>
    <row r="13" spans="1:5" x14ac:dyDescent="0.25">
      <c r="A13" s="3" vm="34">
        <v>45867</v>
      </c>
      <c r="B13" s="2" vm="35">
        <v>211.27</v>
      </c>
      <c r="C13" s="2" vm="36">
        <v>6370.86</v>
      </c>
      <c r="D13" s="5">
        <f t="shared" si="0"/>
        <v>-1.298761971501986E-2</v>
      </c>
      <c r="E13" s="5">
        <f t="shared" si="0"/>
        <v>-2.9594179446209741E-3</v>
      </c>
    </row>
    <row r="14" spans="1:5" x14ac:dyDescent="0.25">
      <c r="A14" s="3" vm="37">
        <v>45868</v>
      </c>
      <c r="B14" s="2" vm="38">
        <v>209.05</v>
      </c>
      <c r="C14" s="2" vm="39">
        <v>6362.9</v>
      </c>
      <c r="D14" s="5">
        <f t="shared" si="0"/>
        <v>-1.0507880910683007E-2</v>
      </c>
      <c r="E14" s="5">
        <f t="shared" si="0"/>
        <v>-1.249438851269693E-3</v>
      </c>
    </row>
    <row r="15" spans="1:5" x14ac:dyDescent="0.25">
      <c r="A15" s="3" vm="40">
        <v>45869</v>
      </c>
      <c r="B15" s="2" vm="41">
        <v>207.57</v>
      </c>
      <c r="C15" s="2" vm="42">
        <v>6339.39</v>
      </c>
      <c r="D15" s="5">
        <f t="shared" si="0"/>
        <v>-7.0796460176992017E-3</v>
      </c>
      <c r="E15" s="5">
        <f t="shared" si="0"/>
        <v>-3.6948561190650979E-3</v>
      </c>
    </row>
    <row r="16" spans="1:5" x14ac:dyDescent="0.25">
      <c r="A16" s="3" vm="43">
        <v>45870</v>
      </c>
      <c r="B16" s="2" vm="44">
        <v>202.38</v>
      </c>
      <c r="C16" s="2" vm="45">
        <v>6238.01</v>
      </c>
      <c r="D16" s="5">
        <f t="shared" si="0"/>
        <v>-2.5003613238907346E-2</v>
      </c>
      <c r="E16" s="5">
        <f t="shared" si="0"/>
        <v>-1.5992074947274122E-2</v>
      </c>
    </row>
    <row r="17" spans="1:5" x14ac:dyDescent="0.25">
      <c r="A17" s="9" vm="46">
        <v>45873</v>
      </c>
      <c r="B17" s="10" vm="47">
        <v>203.35</v>
      </c>
      <c r="C17" s="10" vm="48">
        <v>6329.94</v>
      </c>
      <c r="D17" s="5">
        <f t="shared" si="0"/>
        <v>4.7929637315940257E-3</v>
      </c>
      <c r="E17" s="5">
        <f t="shared" si="0"/>
        <v>1.4737071598153798E-2</v>
      </c>
    </row>
    <row r="18" spans="1:5" x14ac:dyDescent="0.25">
      <c r="A18" s="11" vm="49">
        <v>45874</v>
      </c>
      <c r="B18" s="8" vm="50">
        <v>202.92</v>
      </c>
      <c r="C18" s="12" vm="51">
        <v>6299.19</v>
      </c>
      <c r="D18" s="5">
        <f t="shared" si="0"/>
        <v>-2.114580772067897E-3</v>
      </c>
      <c r="E18" s="5">
        <f t="shared" si="0"/>
        <v>-4.8578659513360319E-3</v>
      </c>
    </row>
    <row r="19" spans="1:5" x14ac:dyDescent="0.25">
      <c r="A19" s="11" vm="52">
        <v>45875</v>
      </c>
      <c r="B19" s="8" vm="53">
        <v>213.25</v>
      </c>
      <c r="C19" s="12" vm="54">
        <v>6345.06</v>
      </c>
      <c r="D19" s="5">
        <f t="shared" si="0"/>
        <v>5.0906761285235629E-2</v>
      </c>
      <c r="E19" s="5">
        <f t="shared" si="0"/>
        <v>7.2818886237755653E-3</v>
      </c>
    </row>
    <row r="20" spans="1:5" x14ac:dyDescent="0.25">
      <c r="A20" s="11" vm="55">
        <v>45876</v>
      </c>
      <c r="B20" s="8" vm="56">
        <v>220.03</v>
      </c>
      <c r="C20" s="12" vm="57">
        <v>6340</v>
      </c>
      <c r="D20" s="5">
        <f t="shared" si="0"/>
        <v>3.1793669402110203E-2</v>
      </c>
      <c r="E20" s="5">
        <f t="shared" si="0"/>
        <v>-7.9747078829836126E-4</v>
      </c>
    </row>
    <row r="21" spans="1:5" x14ac:dyDescent="0.25">
      <c r="A21" s="11" vm="58">
        <v>45877</v>
      </c>
      <c r="B21" s="8" vm="59">
        <v>229.35</v>
      </c>
      <c r="C21" s="12" vm="60">
        <v>6389.45</v>
      </c>
      <c r="D21" s="5">
        <f t="shared" si="0"/>
        <v>4.2357860291778363E-2</v>
      </c>
      <c r="E21" s="5">
        <f t="shared" si="0"/>
        <v>7.7996845425867224E-3</v>
      </c>
    </row>
    <row r="22" spans="1:5" ht="15.75" x14ac:dyDescent="0.25">
      <c r="A22" s="7" t="s">
        <v>31</v>
      </c>
      <c r="B22" s="8">
        <f>_xlfn.COVARIANCE.P(D3:D21,E3:E21)</f>
        <v>6.0146657258645251E-5</v>
      </c>
    </row>
    <row r="23" spans="1:5" ht="15.75" x14ac:dyDescent="0.25">
      <c r="A23" s="7" t="s">
        <v>32</v>
      </c>
      <c r="B23" s="8">
        <f>_xlfn.VAR.P(E3:E21)</f>
        <v>3.9444771508375547E-5</v>
      </c>
    </row>
    <row r="24" spans="1:5" ht="15.75" x14ac:dyDescent="0.25">
      <c r="A24" s="7" t="s">
        <v>28</v>
      </c>
      <c r="B24" s="8">
        <f>B22/B23</f>
        <v>1.524832188364279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320B-8E06-4785-8C2B-F9567CD8123B}">
  <dimension ref="A1:O21"/>
  <sheetViews>
    <sheetView showGridLines="0" workbookViewId="0">
      <selection activeCell="H18" sqref="H18"/>
    </sheetView>
  </sheetViews>
  <sheetFormatPr defaultRowHeight="15" x14ac:dyDescent="0.25"/>
  <cols>
    <col min="2" max="2" width="22.85546875" bestFit="1" customWidth="1"/>
    <col min="3" max="3" width="21.7109375" bestFit="1" customWidth="1"/>
    <col min="4" max="4" width="14.85546875" customWidth="1"/>
    <col min="5" max="5" width="13.5703125" customWidth="1"/>
    <col min="7" max="7" width="17.5703125" bestFit="1" customWidth="1"/>
    <col min="8" max="8" width="12.140625" bestFit="1" customWidth="1"/>
    <col min="9" max="9" width="14.7109375" bestFit="1" customWidth="1"/>
    <col min="10" max="11" width="12" bestFit="1" customWidth="1"/>
    <col min="12" max="12" width="13.7109375" bestFit="1" customWidth="1"/>
    <col min="13" max="13" width="12" bestFit="1" customWidth="1"/>
    <col min="14" max="15" width="12.85546875" bestFit="1" customWidth="1"/>
  </cols>
  <sheetData>
    <row r="1" spans="1:15" ht="15.75" x14ac:dyDescent="0.25">
      <c r="A1" s="1" t="s">
        <v>0</v>
      </c>
      <c r="B1" s="1" t="s">
        <v>29</v>
      </c>
      <c r="C1" s="1" t="s">
        <v>30</v>
      </c>
      <c r="D1" s="4" t="s">
        <v>1</v>
      </c>
      <c r="E1" s="4" t="s">
        <v>2</v>
      </c>
      <c r="G1" t="s">
        <v>3</v>
      </c>
    </row>
    <row r="2" spans="1:15" ht="15.75" thickBot="1" x14ac:dyDescent="0.3">
      <c r="A2" s="3" vm="1">
        <v>45852</v>
      </c>
      <c r="B2" s="2" vm="2">
        <v>208.62</v>
      </c>
      <c r="C2" s="2" vm="3">
        <v>6268.56</v>
      </c>
      <c r="D2" s="6"/>
      <c r="E2" s="6"/>
    </row>
    <row r="3" spans="1:15" x14ac:dyDescent="0.25">
      <c r="A3" s="3" vm="4">
        <v>45853</v>
      </c>
      <c r="B3" s="2" vm="5">
        <v>209.11</v>
      </c>
      <c r="C3" s="2" vm="6">
        <v>6243.76</v>
      </c>
      <c r="D3" s="5">
        <f>(B3-B2)/B2</f>
        <v>2.3487680951011845E-3</v>
      </c>
      <c r="E3" s="5">
        <f>(C3-C2)/C2</f>
        <v>-3.9562515154996014E-3</v>
      </c>
      <c r="G3" s="16" t="s">
        <v>4</v>
      </c>
      <c r="H3" s="16"/>
    </row>
    <row r="4" spans="1:15" x14ac:dyDescent="0.25">
      <c r="A4" s="3" vm="7">
        <v>45854</v>
      </c>
      <c r="B4" s="2" vm="8">
        <v>210.16</v>
      </c>
      <c r="C4" s="2" vm="9">
        <v>6263.7</v>
      </c>
      <c r="D4" s="5">
        <f t="shared" ref="D4:E21" si="0">(B4-B3)/B3</f>
        <v>5.0212806656782689E-3</v>
      </c>
      <c r="E4" s="5">
        <f t="shared" si="0"/>
        <v>3.1935884787371071E-3</v>
      </c>
      <c r="G4" s="13" t="s">
        <v>5</v>
      </c>
      <c r="H4" s="13">
        <v>0.53622449591371313</v>
      </c>
    </row>
    <row r="5" spans="1:15" x14ac:dyDescent="0.25">
      <c r="A5" s="3" vm="10">
        <v>45855</v>
      </c>
      <c r="B5" s="2" vm="11">
        <v>210.02</v>
      </c>
      <c r="C5" s="2" vm="12">
        <v>6297.36</v>
      </c>
      <c r="D5" s="5">
        <f t="shared" si="0"/>
        <v>-6.6615911686327735E-4</v>
      </c>
      <c r="E5" s="5">
        <f t="shared" si="0"/>
        <v>5.3738205852770496E-3</v>
      </c>
      <c r="G5" s="13" t="s">
        <v>6</v>
      </c>
      <c r="H5" s="13">
        <v>0.2875367100179157</v>
      </c>
    </row>
    <row r="6" spans="1:15" x14ac:dyDescent="0.25">
      <c r="A6" s="3" vm="13">
        <v>45856</v>
      </c>
      <c r="B6" s="2" vm="14">
        <v>211.18</v>
      </c>
      <c r="C6" s="2" vm="15">
        <v>6296.79</v>
      </c>
      <c r="D6" s="5">
        <f t="shared" si="0"/>
        <v>5.5232834968098115E-3</v>
      </c>
      <c r="E6" s="5">
        <f t="shared" si="0"/>
        <v>-9.0514120202705422E-5</v>
      </c>
      <c r="G6" s="13" t="s">
        <v>7</v>
      </c>
      <c r="H6" s="13">
        <v>0.24562710472485194</v>
      </c>
    </row>
    <row r="7" spans="1:15" x14ac:dyDescent="0.25">
      <c r="A7" s="3" vm="16">
        <v>45859</v>
      </c>
      <c r="B7" s="2" vm="17">
        <v>212.48</v>
      </c>
      <c r="C7" s="2" vm="18">
        <v>6305.6</v>
      </c>
      <c r="D7" s="5">
        <f t="shared" si="0"/>
        <v>6.155885974050492E-3</v>
      </c>
      <c r="E7" s="5">
        <f t="shared" si="0"/>
        <v>1.3991255862114507E-3</v>
      </c>
      <c r="G7" s="13" t="s">
        <v>8</v>
      </c>
      <c r="H7" s="13">
        <v>1.5936894937867273E-2</v>
      </c>
    </row>
    <row r="8" spans="1:15" ht="15.75" thickBot="1" x14ac:dyDescent="0.3">
      <c r="A8" s="3" vm="19">
        <v>45860</v>
      </c>
      <c r="B8" s="2" vm="20">
        <v>214.4</v>
      </c>
      <c r="C8" s="2" vm="21">
        <v>6309.62</v>
      </c>
      <c r="D8" s="5">
        <f t="shared" si="0"/>
        <v>9.0361445783133289E-3</v>
      </c>
      <c r="E8" s="5">
        <f t="shared" si="0"/>
        <v>6.3752854605422587E-4</v>
      </c>
      <c r="G8" s="14" t="s">
        <v>9</v>
      </c>
      <c r="H8" s="14">
        <v>19</v>
      </c>
    </row>
    <row r="9" spans="1:15" x14ac:dyDescent="0.25">
      <c r="A9" s="3" vm="22">
        <v>45861</v>
      </c>
      <c r="B9" s="2" vm="23">
        <v>214.15</v>
      </c>
      <c r="C9" s="2" vm="24">
        <v>6358.91</v>
      </c>
      <c r="D9" s="5">
        <f t="shared" si="0"/>
        <v>-1.1660447761194029E-3</v>
      </c>
      <c r="E9" s="5">
        <f t="shared" si="0"/>
        <v>7.811880905664678E-3</v>
      </c>
    </row>
    <row r="10" spans="1:15" ht="15.75" thickBot="1" x14ac:dyDescent="0.3">
      <c r="A10" s="3" vm="25">
        <v>45862</v>
      </c>
      <c r="B10" s="2" vm="26">
        <v>213.76</v>
      </c>
      <c r="C10" s="2" vm="27">
        <v>6363.35</v>
      </c>
      <c r="D10" s="5">
        <f t="shared" si="0"/>
        <v>-1.8211533971515983E-3</v>
      </c>
      <c r="E10" s="5">
        <f t="shared" si="0"/>
        <v>6.982328732440795E-4</v>
      </c>
      <c r="G10" t="s">
        <v>10</v>
      </c>
    </row>
    <row r="11" spans="1:15" x14ac:dyDescent="0.25">
      <c r="A11" s="3" vm="28">
        <v>45863</v>
      </c>
      <c r="B11" s="2" vm="29">
        <v>213.88</v>
      </c>
      <c r="C11" s="2" vm="30">
        <v>6388.64</v>
      </c>
      <c r="D11" s="5">
        <f t="shared" si="0"/>
        <v>5.6137724550900337E-4</v>
      </c>
      <c r="E11" s="5">
        <f t="shared" si="0"/>
        <v>3.9743217016194243E-3</v>
      </c>
      <c r="G11" s="15"/>
      <c r="H11" s="15" t="s">
        <v>15</v>
      </c>
      <c r="I11" s="15" t="s">
        <v>16</v>
      </c>
      <c r="J11" s="15" t="s">
        <v>17</v>
      </c>
      <c r="K11" s="15" t="s">
        <v>18</v>
      </c>
      <c r="L11" s="15" t="s">
        <v>19</v>
      </c>
    </row>
    <row r="12" spans="1:15" x14ac:dyDescent="0.25">
      <c r="A12" s="3" vm="31">
        <v>45866</v>
      </c>
      <c r="B12" s="2" vm="32">
        <v>214.05</v>
      </c>
      <c r="C12" s="2" vm="33">
        <v>6389.77</v>
      </c>
      <c r="D12" s="5">
        <f t="shared" si="0"/>
        <v>7.9483822704327618E-4</v>
      </c>
      <c r="E12" s="5">
        <f t="shared" si="0"/>
        <v>1.7687645570890035E-4</v>
      </c>
      <c r="G12" s="13" t="s">
        <v>11</v>
      </c>
      <c r="H12" s="13">
        <v>1</v>
      </c>
      <c r="I12" s="13">
        <v>1.7425576211994283E-3</v>
      </c>
      <c r="J12" s="13">
        <v>1.7425576211994283E-3</v>
      </c>
      <c r="K12" s="13">
        <v>6.8608785028453658</v>
      </c>
      <c r="L12" s="13">
        <v>1.7947379681850877E-2</v>
      </c>
    </row>
    <row r="13" spans="1:15" x14ac:dyDescent="0.25">
      <c r="A13" s="3" vm="34">
        <v>45867</v>
      </c>
      <c r="B13" s="2" vm="35">
        <v>211.27</v>
      </c>
      <c r="C13" s="2" vm="36">
        <v>6370.86</v>
      </c>
      <c r="D13" s="5">
        <f t="shared" si="0"/>
        <v>-1.298761971501986E-2</v>
      </c>
      <c r="E13" s="5">
        <f t="shared" si="0"/>
        <v>-2.9594179446209741E-3</v>
      </c>
      <c r="G13" s="13" t="s">
        <v>12</v>
      </c>
      <c r="H13" s="13">
        <v>17</v>
      </c>
      <c r="I13" s="13">
        <v>4.3177385444305326E-3</v>
      </c>
      <c r="J13" s="13">
        <v>2.5398462026061957E-4</v>
      </c>
      <c r="K13" s="13"/>
      <c r="L13" s="13"/>
    </row>
    <row r="14" spans="1:15" ht="15.75" thickBot="1" x14ac:dyDescent="0.3">
      <c r="A14" s="3" vm="37">
        <v>45868</v>
      </c>
      <c r="B14" s="2" vm="38">
        <v>209.05</v>
      </c>
      <c r="C14" s="2" vm="39">
        <v>6362.9</v>
      </c>
      <c r="D14" s="5">
        <f t="shared" si="0"/>
        <v>-1.0507880910683007E-2</v>
      </c>
      <c r="E14" s="5">
        <f t="shared" si="0"/>
        <v>-1.249438851269693E-3</v>
      </c>
      <c r="G14" s="14" t="s">
        <v>13</v>
      </c>
      <c r="H14" s="14">
        <v>18</v>
      </c>
      <c r="I14" s="14">
        <v>6.0602961656299609E-3</v>
      </c>
      <c r="J14" s="14"/>
      <c r="K14" s="14"/>
      <c r="L14" s="14"/>
    </row>
    <row r="15" spans="1:15" ht="15.75" thickBot="1" x14ac:dyDescent="0.3">
      <c r="A15" s="3" vm="40">
        <v>45869</v>
      </c>
      <c r="B15" s="2" vm="41">
        <v>207.57</v>
      </c>
      <c r="C15" s="2" vm="42">
        <v>6339.39</v>
      </c>
      <c r="D15" s="5">
        <f t="shared" si="0"/>
        <v>-7.0796460176992017E-3</v>
      </c>
      <c r="E15" s="5">
        <f t="shared" si="0"/>
        <v>-3.6948561190650979E-3</v>
      </c>
    </row>
    <row r="16" spans="1:15" x14ac:dyDescent="0.25">
      <c r="A16" s="3" vm="43">
        <v>45870</v>
      </c>
      <c r="B16" s="2" vm="44">
        <v>202.38</v>
      </c>
      <c r="C16" s="2" vm="45">
        <v>6238.01</v>
      </c>
      <c r="D16" s="5">
        <f t="shared" si="0"/>
        <v>-2.5003613238907346E-2</v>
      </c>
      <c r="E16" s="5">
        <f t="shared" si="0"/>
        <v>-1.5992074947274122E-2</v>
      </c>
      <c r="G16" s="15"/>
      <c r="H16" s="15" t="s">
        <v>20</v>
      </c>
      <c r="I16" s="15" t="s">
        <v>8</v>
      </c>
      <c r="J16" s="15" t="s">
        <v>21</v>
      </c>
      <c r="K16" s="15" t="s">
        <v>22</v>
      </c>
      <c r="L16" s="15" t="s">
        <v>23</v>
      </c>
      <c r="M16" s="15" t="s">
        <v>24</v>
      </c>
      <c r="N16" s="15" t="s">
        <v>25</v>
      </c>
      <c r="O16" s="15" t="s">
        <v>26</v>
      </c>
    </row>
    <row r="17" spans="1:15" x14ac:dyDescent="0.25">
      <c r="A17" s="9" vm="46">
        <v>45873</v>
      </c>
      <c r="B17" s="10" vm="47">
        <v>203.35</v>
      </c>
      <c r="C17" s="10" vm="48">
        <v>6329.94</v>
      </c>
      <c r="D17" s="5">
        <f t="shared" si="0"/>
        <v>4.7929637315940257E-3</v>
      </c>
      <c r="E17" s="5">
        <f t="shared" si="0"/>
        <v>1.4737071598153798E-2</v>
      </c>
      <c r="G17" s="13" t="s">
        <v>14</v>
      </c>
      <c r="H17" s="13">
        <v>3.591213543016723E-3</v>
      </c>
      <c r="I17" s="13">
        <v>3.7046011360998498E-3</v>
      </c>
      <c r="J17" s="13">
        <v>0.96939276620680959</v>
      </c>
      <c r="K17" s="13">
        <v>0.34594010441075107</v>
      </c>
      <c r="L17" s="13">
        <v>-4.2248116435857439E-3</v>
      </c>
      <c r="M17" s="13">
        <v>1.140723872961919E-2</v>
      </c>
      <c r="N17" s="13">
        <v>-4.2248116435857439E-3</v>
      </c>
      <c r="O17" s="13">
        <v>1.140723872961919E-2</v>
      </c>
    </row>
    <row r="18" spans="1:15" ht="15.75" thickBot="1" x14ac:dyDescent="0.3">
      <c r="A18" s="11" vm="49">
        <v>45874</v>
      </c>
      <c r="B18" s="8" vm="50">
        <v>202.92</v>
      </c>
      <c r="C18" s="12" vm="51">
        <v>6299.19</v>
      </c>
      <c r="D18" s="5">
        <f t="shared" si="0"/>
        <v>-2.114580772067897E-3</v>
      </c>
      <c r="E18" s="5">
        <f t="shared" si="0"/>
        <v>-4.8578659513360319E-3</v>
      </c>
      <c r="G18" s="14" t="s">
        <v>27</v>
      </c>
      <c r="H18" s="14">
        <v>1.524832188364279</v>
      </c>
      <c r="I18" s="14">
        <v>0.58214636069936709</v>
      </c>
      <c r="J18" s="14">
        <v>2.6193278723453792</v>
      </c>
      <c r="K18" s="14">
        <v>1.7947379681850853E-2</v>
      </c>
      <c r="L18" s="14">
        <v>0.29661072798178134</v>
      </c>
      <c r="M18" s="14">
        <v>2.7530536487467767</v>
      </c>
      <c r="N18" s="14">
        <v>0.29661072798178134</v>
      </c>
      <c r="O18" s="14">
        <v>2.7530536487467767</v>
      </c>
    </row>
    <row r="19" spans="1:15" x14ac:dyDescent="0.25">
      <c r="A19" s="11" vm="52">
        <v>45875</v>
      </c>
      <c r="B19" s="8" vm="53">
        <v>213.25</v>
      </c>
      <c r="C19" s="12" vm="54">
        <v>6345.06</v>
      </c>
      <c r="D19" s="5">
        <f t="shared" si="0"/>
        <v>5.0906761285235629E-2</v>
      </c>
      <c r="E19" s="5">
        <f t="shared" si="0"/>
        <v>7.2818886237755653E-3</v>
      </c>
    </row>
    <row r="20" spans="1:15" x14ac:dyDescent="0.25">
      <c r="A20" s="11" vm="55">
        <v>45876</v>
      </c>
      <c r="B20" s="8" vm="56">
        <v>220.03</v>
      </c>
      <c r="C20" s="12" vm="57">
        <v>6340</v>
      </c>
      <c r="D20" s="5">
        <f t="shared" si="0"/>
        <v>3.1793669402110203E-2</v>
      </c>
      <c r="E20" s="5">
        <f t="shared" si="0"/>
        <v>-7.9747078829836126E-4</v>
      </c>
    </row>
    <row r="21" spans="1:15" x14ac:dyDescent="0.25">
      <c r="A21" s="11" vm="58">
        <v>45877</v>
      </c>
      <c r="B21" s="8" vm="59">
        <v>229.35</v>
      </c>
      <c r="C21" s="12" vm="60">
        <v>6389.45</v>
      </c>
      <c r="D21" s="5">
        <f t="shared" si="0"/>
        <v>4.2357860291778363E-2</v>
      </c>
      <c r="E21" s="5">
        <f t="shared" si="0"/>
        <v>7.7996845425867224E-3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6 j 1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Z 6 j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e o 9 V o o i k e 4 D g A A A B E A A A A T A B w A R m 9 y b X V s Y X M v U 2 V j d G l v b j E u b S C i G A A o o B Q A A A A A A A A A A A A A A A A A A A A A A A A A A A A r T k 0 u y c z P U w i G 0 I b W A F B L A Q I t A B Q A A g A I A G e o 9 V r X 0 8 D o p A A A A P Y A A A A S A A A A A A A A A A A A A A A A A A A A A A B D b 2 5 m a W c v U G F j a 2 F n Z S 5 4 b W x Q S w E C L Q A U A A I A C A B n q P V a D 8 r p q 6 Q A A A D p A A A A E w A A A A A A A A A A A A A A A A D w A A A A W 0 N v b n R l b n R f V H l w Z X N d L n h t b F B L A Q I t A B Q A A g A I A G e o 9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J E C N P t w w Q 5 5 L X G P 6 G j e t A A A A A A I A A A A A A B B m A A A A A Q A A I A A A A J 6 l q e s Y k S M 1 m T V W q 2 P P q j U p v y 6 W 8 F V 2 p W Q e S N T / 1 V e X A A A A A A 6 A A A A A A g A A I A A A A B j a j V C J u e o S e g H 3 8 u 1 9 5 6 U g D 9 k w Y 2 G M T C w b C r E I A j i 6 U A A A A A Q 6 t R u 5 4 / 2 6 U 3 i / a L r Y 1 S w p H C E L V d w 8 3 s G g c T E h c 4 W U S k O K 9 U K G 2 1 O g q x A p R + k Q G p Q g M B c 8 4 r V + / m U L x q t X + A + H 4 k q + I M g E 4 F e 4 U W T o E o L M Q A A A A L T v j Z p m 7 m l w D 5 w a d F Q j D j s x Q O k G A 5 G t 3 N a 4 k 5 H i i j 6 H i R x n x o / V d f 8 n 1 M c T 5 G z 5 R D A 2 U b s A I U x r L s W h q 1 1 T Q 4 0 = < / D a t a M a s h u p > 
</file>

<file path=customXml/itemProps1.xml><?xml version="1.0" encoding="utf-8"?>
<ds:datastoreItem xmlns:ds="http://schemas.openxmlformats.org/officeDocument/2006/customXml" ds:itemID="{BB1FC879-43D8-4664-8060-6A010B9A90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Preparation</vt:lpstr>
      <vt:lpstr>SLOPE</vt:lpstr>
      <vt:lpstr>LINEST</vt:lpstr>
      <vt:lpstr>COVARIANCE.P and VAR.P</vt:lpstr>
      <vt:lpstr>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Rudra nil utsa</cp:lastModifiedBy>
  <dcterms:created xsi:type="dcterms:W3CDTF">2025-07-21T13:38:42Z</dcterms:created>
  <dcterms:modified xsi:type="dcterms:W3CDTF">2025-08-10T13:47:36Z</dcterms:modified>
</cp:coreProperties>
</file>